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 activeTab="1"/>
  </bookViews>
  <sheets>
    <sheet name="TITLE" sheetId="1" r:id="rId1"/>
    <sheet name="INPUTS" sheetId="2" r:id="rId2"/>
    <sheet name="CALCULATIONS" sheetId="3" r:id="rId3"/>
    <sheet name="OUTPUTS" sheetId="4" r:id="rId4"/>
  </sheets>
  <calcPr calcId="152511"/>
</workbook>
</file>

<file path=xl/calcChain.xml><?xml version="1.0" encoding="utf-8"?>
<calcChain xmlns="http://schemas.openxmlformats.org/spreadsheetml/2006/main">
  <c r="C9" i="2" l="1"/>
  <c r="C5" i="3" s="1"/>
  <c r="C23" i="3" l="1"/>
  <c r="C6" i="3" s="1"/>
  <c r="C24" i="3" l="1"/>
  <c r="C58" i="3" s="1"/>
  <c r="C6" i="4" s="1"/>
  <c r="C40" i="3"/>
  <c r="C7" i="3"/>
  <c r="C25" i="3" s="1"/>
  <c r="C8" i="3" l="1"/>
  <c r="C59" i="3"/>
  <c r="C26" i="3"/>
  <c r="C41" i="3"/>
  <c r="C9" i="3" l="1"/>
  <c r="C7" i="4"/>
  <c r="C42" i="3" l="1"/>
  <c r="C60" i="3"/>
  <c r="C27" i="3" l="1"/>
  <c r="C10" i="3" s="1"/>
  <c r="C8" i="4"/>
  <c r="C61" i="3" l="1"/>
  <c r="C43" i="3"/>
  <c r="C28" i="3"/>
  <c r="C11" i="3" s="1"/>
  <c r="C9" i="4" l="1"/>
  <c r="C44" i="3"/>
  <c r="C29" i="3" l="1"/>
  <c r="C12" i="3" s="1"/>
  <c r="C62" i="3"/>
  <c r="C10" i="4" s="1"/>
  <c r="C45" i="3" l="1"/>
  <c r="C63" i="3"/>
  <c r="C11" i="4" l="1"/>
  <c r="C30" i="3"/>
  <c r="C13" i="3" s="1"/>
  <c r="C46" i="3" l="1"/>
  <c r="C31" i="3" l="1"/>
  <c r="C14" i="3" s="1"/>
  <c r="C64" i="3"/>
  <c r="C12" i="4" s="1"/>
  <c r="C47" i="3" l="1"/>
  <c r="C32" i="3" l="1"/>
  <c r="C15" i="3" s="1"/>
  <c r="C65" i="3"/>
  <c r="C13" i="4" s="1"/>
  <c r="C48" i="3" l="1"/>
  <c r="C33" i="3" l="1"/>
  <c r="C16" i="3" s="1"/>
  <c r="C66" i="3"/>
  <c r="C14" i="4" s="1"/>
  <c r="C49" i="3" l="1"/>
  <c r="C67" i="3" l="1"/>
  <c r="C15" i="4" s="1"/>
  <c r="C34" i="3" l="1"/>
  <c r="D5" i="3" s="1"/>
  <c r="C50" i="3"/>
  <c r="C68" i="3" l="1"/>
  <c r="D23" i="3"/>
  <c r="C16" i="4"/>
  <c r="D6" i="3" l="1"/>
  <c r="D69" i="3"/>
  <c r="D51" i="3"/>
  <c r="D17" i="4" l="1"/>
  <c r="D24" i="3"/>
  <c r="D7" i="3" l="1"/>
  <c r="E58" i="3"/>
  <c r="E40" i="3"/>
  <c r="D25" i="3" l="1"/>
  <c r="D8" i="3" s="1"/>
  <c r="E6" i="4"/>
  <c r="E41" i="3" l="1"/>
  <c r="D26" i="3" l="1"/>
  <c r="D9" i="3" s="1"/>
  <c r="E59" i="3"/>
  <c r="E7" i="4" s="1"/>
  <c r="E42" i="3" l="1"/>
  <c r="D27" i="3" l="1"/>
  <c r="D10" i="3" s="1"/>
  <c r="E60" i="3"/>
  <c r="E8" i="4" s="1"/>
  <c r="E43" i="3" l="1"/>
  <c r="D28" i="3" l="1"/>
  <c r="D11" i="3" s="1"/>
  <c r="E61" i="3"/>
  <c r="E9" i="4" s="1"/>
  <c r="E44" i="3" l="1"/>
  <c r="D29" i="3" l="1"/>
  <c r="D12" i="3" s="1"/>
  <c r="E62" i="3"/>
  <c r="E10" i="4" s="1"/>
  <c r="E45" i="3" l="1"/>
  <c r="D30" i="3" l="1"/>
  <c r="D13" i="3" s="1"/>
  <c r="E63" i="3"/>
  <c r="E11" i="4" s="1"/>
  <c r="E64" i="3" l="1"/>
  <c r="E46" i="3"/>
  <c r="D31" i="3" l="1"/>
  <c r="D14" i="3" s="1"/>
  <c r="E12" i="4"/>
  <c r="E47" i="3" l="1"/>
  <c r="D32" i="3"/>
  <c r="D15" i="3" s="1"/>
  <c r="E65" i="3"/>
  <c r="E13" i="4" s="1"/>
  <c r="E48" i="3" l="1"/>
  <c r="D33" i="3" l="1"/>
  <c r="D16" i="3" s="1"/>
  <c r="E66" i="3"/>
  <c r="E14" i="4" s="1"/>
  <c r="E49" i="3" l="1"/>
  <c r="D34" i="3" l="1"/>
  <c r="E67" i="3"/>
  <c r="E15" i="4" s="1"/>
  <c r="E68" i="3" l="1"/>
  <c r="E50" i="3"/>
  <c r="E16" i="4" l="1"/>
</calcChain>
</file>

<file path=xl/sharedStrings.xml><?xml version="1.0" encoding="utf-8"?>
<sst xmlns="http://schemas.openxmlformats.org/spreadsheetml/2006/main" count="91" uniqueCount="47">
  <si>
    <t xml:space="preserve">A MONTHLY CAPEX PLAN FOR TECGO FAST CHARGING NETWORK FOR THE  YEARS 2019 AND 2020
17/11/2020                                                                                                                                                   </t>
  </si>
  <si>
    <t>GENERAL INPUTS</t>
  </si>
  <si>
    <t>Number of monthly periods in a year</t>
  </si>
  <si>
    <t>Number of operation  years</t>
  </si>
  <si>
    <t>OPERATIONAL INPUTS</t>
  </si>
  <si>
    <t>Number of chargers added each year</t>
  </si>
  <si>
    <t>Monthly depreciation rate of chargers</t>
  </si>
  <si>
    <t>FIXED ASSETS</t>
  </si>
  <si>
    <t>MONTH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</si>
  <si>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</si>
  <si>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</si>
  <si>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</si>
  <si>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</si>
  <si>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</si>
  <si>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</si>
  <si>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</si>
  <si>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</si>
  <si>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</si>
  <si>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</si>
  <si>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</si>
  <si>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</si>
  <si>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</si>
  <si>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DEPRECIATION</t>
  </si>
  <si>
    <t>Profitability of the business</t>
  </si>
  <si>
    <t>YEAR/YEAR INTERVAL</t>
  </si>
  <si>
    <t>MONTH INTERVAL</t>
  </si>
  <si>
    <t>January-February</t>
  </si>
  <si>
    <t>February-March</t>
  </si>
  <si>
    <t>March-April</t>
  </si>
  <si>
    <t>April-May</t>
  </si>
  <si>
    <t>May-June</t>
  </si>
  <si>
    <t>June-July</t>
  </si>
  <si>
    <t>July-August</t>
  </si>
  <si>
    <t>August-September</t>
  </si>
  <si>
    <t>September-October</t>
  </si>
  <si>
    <t>October-November</t>
  </si>
  <si>
    <t>November-December</t>
  </si>
  <si>
    <t>December-January</t>
  </si>
  <si>
    <t>2019-2020</t>
  </si>
  <si>
    <t>DIFFERENCES OF  FIXED ASSETS</t>
  </si>
  <si>
    <t>DIFFERENCES OF DEPRECIATION</t>
  </si>
  <si>
    <t>CAPITAL EXPENDITURE</t>
  </si>
  <si>
    <t>Number of chargers in a station</t>
  </si>
  <si>
    <t>Number of charging stations in a year</t>
  </si>
  <si>
    <t>Cost of making a charging station</t>
  </si>
  <si>
    <t>FINANCIAL INPUTS</t>
  </si>
  <si>
    <t>Value of  a Level 2 charger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</si>
</sst>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charset val="1"/>
      <scheme val="minor"/>
    </font>
    <font>
      <sz val="24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top"/>
    </xf>
    <xf numFmtId="0" fontId="2" fillId="0" borderId="0" xfId="0" applyFont="1"/>
    <xf numFmtId="9" fontId="0" fillId="0" borderId="0" xfId="0" applyNumberFormat="1"/>
    <xf numFmtId="1" fontId="0" fillId="0" borderId="0" xfId="0" applyNumberFormat="1"/>
    <xf numFmtId="164" fontId="0" fillId="0" borderId="0" xfId="0" applyNumberForma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Q11" sqref="Q11"/>
    </sheetView>
  </sheetViews>
  <sheetFormatPr defaultRowHeight="15" x14ac:dyDescent="0.25"/>
  <sheetData>
    <row r="1" spans="1:16" ht="1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6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6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6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P6" s="1"/>
    </row>
    <row r="7" spans="1:16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6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6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</sheetData>
  <mergeCells count="1">
    <mergeCell ref="A1:N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A6" sqref="A6"/>
    </sheetView>
  </sheetViews>
  <sheetFormatPr defaultRowHeight="15" x14ac:dyDescent="0.25"/>
  <cols>
    <col min="1" max="1" width="38.7109375" customWidth="1"/>
    <col min="3" max="3" width="10.140625" bestFit="1" customWidth="1"/>
  </cols>
  <sheetData>
    <row r="1" spans="1:3" x14ac:dyDescent="0.25">
      <c r="A1" s="2" t="s">
        <v>1</v>
      </c>
    </row>
    <row r="2" spans="1:3" x14ac:dyDescent="0.25">
      <c r="A2" t="s">
        <v>3</v>
      </c>
      <c r="C2">
        <v>2</v>
      </c>
    </row>
    <row r="3" spans="1:3" x14ac:dyDescent="0.25">
      <c r="A3" t="s">
        <v>2</v>
      </c>
      <c r="C3">
        <v>12</v>
      </c>
    </row>
    <row r="5" spans="1:3" x14ac:dyDescent="0.25">
      <c r="A5" s="2" t="s">
        <v>4</v>
      </c>
    </row>
    <row r="6" spans="1:3" x14ac:dyDescent="0.25">
      <c r="A6" t="s">
        <v>46</v>
      </c>
      <c r="C6">
        <v>1500</v>
      </c>
    </row>
    <row r="7" spans="1:3" x14ac:dyDescent="0.25">
      <c r="A7" t="s">
        <v>5</v>
      </c>
      <c r="C7">
        <v>100</v>
      </c>
    </row>
    <row r="8" spans="1:3" x14ac:dyDescent="0.25">
      <c r="A8" t="s">
        <v>42</v>
      </c>
      <c r="C8" s="4">
        <v>4</v>
      </c>
    </row>
    <row r="9" spans="1:3" x14ac:dyDescent="0.25">
      <c r="A9" t="s">
        <v>43</v>
      </c>
      <c r="C9">
        <f>C7/C8</f>
        <v>25</v>
      </c>
    </row>
    <row r="10" spans="1:3" x14ac:dyDescent="0.25">
      <c r="A10" t="s">
        <v>44</v>
      </c>
      <c r="C10">
        <v>750</v>
      </c>
    </row>
    <row r="12" spans="1:3" x14ac:dyDescent="0.25">
      <c r="A12" s="2" t="s">
        <v>45</v>
      </c>
    </row>
    <row r="13" spans="1:3" x14ac:dyDescent="0.25">
      <c r="A13" t="s">
        <v>6</v>
      </c>
      <c r="C13" s="5">
        <v>5.0000000000000001E-3</v>
      </c>
    </row>
    <row r="14" spans="1:3" x14ac:dyDescent="0.25">
      <c r="A14" t="s">
        <v>23</v>
      </c>
      <c r="C14" s="3">
        <v>0.01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opLeftCell="A29" workbookViewId="0">
      <selection activeCell="E59" sqref="E59"/>
    </sheetView>
  </sheetViews>
  <sheetFormatPr defaultRowHeight="15" x14ac:dyDescent="0.25"/>
  <cols>
    <col min="1" max="1" width="20.5703125" bestFit="1" customWidth="1"/>
    <col min="2" max="2" width="20" bestFit="1" customWidth="1"/>
    <col min="3" max="3" width="15.140625" customWidth="1"/>
    <col min="4" max="5" width="12" bestFit="1" customWidth="1"/>
    <col min="8" max="8" width="9.140625" customWidth="1"/>
  </cols>
  <sheetData>
    <row r="1" spans="1:4" x14ac:dyDescent="0.25">
      <c r="C1" s="2"/>
    </row>
    <row r="2" spans="1:4" x14ac:dyDescent="0.25">
      <c r="C2" s="2" t="s">
        <v>7</v>
      </c>
    </row>
    <row r="3" spans="1:4" x14ac:dyDescent="0.25">
      <c r="B3" t="s">
        <v>9</v>
      </c>
      <c r="C3">
        <v>2019</v>
      </c>
      <c r="D3">
        <v>2020</v>
      </c>
    </row>
    <row r="4" spans="1:4" x14ac:dyDescent="0.25">
      <c r="A4" t="s">
        <v>8</v>
      </c>
    </row>
    <row r="5" spans="1:4" x14ac:dyDescent="0.25">
      <c r="A5" t="s">
        <v>10</v>
      </c>
      <c r="C5">
        <f>SUM(PRODUCT(INPUTS!C6,INPUTS!C7),PRODUCT(INPUTS!C9,INPUTS!C10))</f>
        <v>168750</v>
      </c>
      <c r="D5">
        <f>SUM(SUM(C16-C34,PRODUCT(INPUTS!C13,C16)),PRODUCT(INPUTS!C6,INPUTS!C7),PRODUCT(INPUTS!C9,INPUTS!C10))</f>
        <v>347016.79676829278</v>
      </c>
    </row>
    <row r="6" spans="1:4" x14ac:dyDescent="0.25">
      <c r="A6" t="s">
        <v>11</v>
      </c>
      <c r="C6">
        <f>SUM(C5-C23,PRODUCT(INPUTS!C14,C5))</f>
        <v>169593.75</v>
      </c>
      <c r="D6">
        <f>SUM(D5-D23,PRODUCT(INPUTS!C14,D5))</f>
        <v>348751.88075213425</v>
      </c>
    </row>
    <row r="7" spans="1:4" x14ac:dyDescent="0.25">
      <c r="A7" t="s">
        <v>12</v>
      </c>
      <c r="C7">
        <f>SUM(C6-C24,PRODUCT(INPUTS!C14,C6))</f>
        <v>170441.71875</v>
      </c>
      <c r="D7">
        <f>SUM(D6-D24,PRODUCT(INPUTS!C14,D6))</f>
        <v>350495.64015589491</v>
      </c>
    </row>
    <row r="8" spans="1:4" x14ac:dyDescent="0.25">
      <c r="A8" t="s">
        <v>13</v>
      </c>
      <c r="C8">
        <f>SUM(C7-C25,PRODUCT(INPUTS!C14,C7))</f>
        <v>171293.92734374999</v>
      </c>
      <c r="D8">
        <f>SUM(D7-D25,PRODUCT(INPUTS!C14,D7))</f>
        <v>352248.11835667439</v>
      </c>
    </row>
    <row r="9" spans="1:4" x14ac:dyDescent="0.25">
      <c r="A9" t="s">
        <v>14</v>
      </c>
      <c r="C9">
        <f>SUM(C8-C26,PRODUCT(INPUTS!C14,C8))</f>
        <v>172150.39698046877</v>
      </c>
      <c r="D9">
        <f>SUM(D8-D26,PRODUCT(INPUTS!C14,D8))</f>
        <v>354009.35894845775</v>
      </c>
    </row>
    <row r="10" spans="1:4" x14ac:dyDescent="0.25">
      <c r="A10" t="s">
        <v>15</v>
      </c>
      <c r="C10">
        <f>SUM(C9-C27,PRODUCT(INPUTS!C14,C9))</f>
        <v>173011.1489653711</v>
      </c>
      <c r="D10">
        <f>SUM(D9-D27,PRODUCT(INPUTS!C14,D9))</f>
        <v>355779.40574320004</v>
      </c>
    </row>
    <row r="11" spans="1:4" x14ac:dyDescent="0.25">
      <c r="A11" t="s">
        <v>16</v>
      </c>
      <c r="C11">
        <f>SUM(C10-C28,PRODUCT(INPUTS!C14,C10))</f>
        <v>173876.20471019796</v>
      </c>
      <c r="D11">
        <f>SUM(D10-D28,PRODUCT(INPUTS!C14,D10))</f>
        <v>357558.30277191603</v>
      </c>
    </row>
    <row r="12" spans="1:4" x14ac:dyDescent="0.25">
      <c r="A12" t="s">
        <v>17</v>
      </c>
      <c r="C12">
        <f>SUM(C11-C29,PRODUCT(INPUTS!C14,C11))</f>
        <v>174745.58573374894</v>
      </c>
      <c r="D12">
        <f>SUM(D11-D29,PRODUCT(INPUTS!C14,D11))</f>
        <v>359346.09428577562</v>
      </c>
    </row>
    <row r="13" spans="1:4" x14ac:dyDescent="0.25">
      <c r="A13" t="s">
        <v>18</v>
      </c>
      <c r="C13">
        <f>SUM(C12-C30,PRODUCT(INPUTS!C14,C12))</f>
        <v>175619.31366241767</v>
      </c>
      <c r="D13">
        <f>SUM(D12-D30,PRODUCT(INPUTS!C14,D12))</f>
        <v>361142.82475720451</v>
      </c>
    </row>
    <row r="14" spans="1:4" x14ac:dyDescent="0.25">
      <c r="A14" t="s">
        <v>19</v>
      </c>
      <c r="C14">
        <f>SUM(C13-C31,PRODUCT(INPUTS!C14,C13))</f>
        <v>176497.41023072976</v>
      </c>
      <c r="D14">
        <f>SUM(D13-D31,PRODUCT(INPUTS!C14,D13))</f>
        <v>362948.53888099053</v>
      </c>
    </row>
    <row r="15" spans="1:4" x14ac:dyDescent="0.25">
      <c r="A15" t="s">
        <v>20</v>
      </c>
      <c r="C15">
        <f>SUM(C14-C32,PRODUCT(INPUTS!C14,C14))</f>
        <v>177379.8972818834</v>
      </c>
      <c r="D15">
        <f>SUM(D14-D32,PRODUCT(INPUTS!C14,D14))</f>
        <v>364763.28157539549</v>
      </c>
    </row>
    <row r="16" spans="1:4" x14ac:dyDescent="0.25">
      <c r="A16" t="s">
        <v>21</v>
      </c>
      <c r="C16">
        <f>SUM(C15-C33,PRODUCT(INPUTS!C14,C15))</f>
        <v>178266.79676829281</v>
      </c>
      <c r="D16">
        <f>SUM(D15-D33,PRODUCT(INPUTS!C14,D15))</f>
        <v>366587.09798327251</v>
      </c>
    </row>
    <row r="19" spans="1:4" x14ac:dyDescent="0.25">
      <c r="C19" s="2"/>
    </row>
    <row r="20" spans="1:4" x14ac:dyDescent="0.25">
      <c r="C20" s="2" t="s">
        <v>22</v>
      </c>
    </row>
    <row r="21" spans="1:4" x14ac:dyDescent="0.25">
      <c r="B21" t="s">
        <v>9</v>
      </c>
      <c r="C21">
        <v>2019</v>
      </c>
      <c r="D21">
        <v>2020</v>
      </c>
    </row>
    <row r="22" spans="1:4" x14ac:dyDescent="0.25">
      <c r="A22" t="s">
        <v>8</v>
      </c>
    </row>
    <row r="23" spans="1:4" x14ac:dyDescent="0.25">
      <c r="A23" t="s">
        <v>10</v>
      </c>
      <c r="C23">
        <f>PRODUCT(INPUTS!C13,C5)</f>
        <v>843.75</v>
      </c>
      <c r="D23">
        <f>PRODUCT(INPUTS!C13,D5)</f>
        <v>1735.083983841464</v>
      </c>
    </row>
    <row r="24" spans="1:4" x14ac:dyDescent="0.25">
      <c r="A24" t="s">
        <v>11</v>
      </c>
      <c r="C24">
        <f>PRODUCT(INPUTS!C13,C6)</f>
        <v>847.96875</v>
      </c>
      <c r="D24">
        <f>PRODUCT(INPUTS!C13,D6)</f>
        <v>1743.7594037606714</v>
      </c>
    </row>
    <row r="25" spans="1:4" x14ac:dyDescent="0.25">
      <c r="A25" t="s">
        <v>12</v>
      </c>
      <c r="C25">
        <f>PRODUCT(INPUTS!C13,C7)</f>
        <v>852.20859374999998</v>
      </c>
      <c r="D25">
        <f>PRODUCT(INPUTS!C13,D7)</f>
        <v>1752.4782007794747</v>
      </c>
    </row>
    <row r="26" spans="1:4" x14ac:dyDescent="0.25">
      <c r="A26" t="s">
        <v>13</v>
      </c>
      <c r="C26">
        <f>PRODUCT(INPUTS!C13,C8)</f>
        <v>856.46963671874994</v>
      </c>
      <c r="D26">
        <f>PRODUCT(INPUTS!C13,D8)</f>
        <v>1761.2405917833719</v>
      </c>
    </row>
    <row r="27" spans="1:4" x14ac:dyDescent="0.25">
      <c r="A27" t="s">
        <v>14</v>
      </c>
      <c r="C27">
        <f>PRODUCT(INPUTS!C13,C9)</f>
        <v>860.75198490234379</v>
      </c>
      <c r="D27">
        <f>PRODUCT(INPUTS!C13,D9)</f>
        <v>1770.0467947422887</v>
      </c>
    </row>
    <row r="28" spans="1:4" x14ac:dyDescent="0.25">
      <c r="A28" t="s">
        <v>15</v>
      </c>
      <c r="C28">
        <f>PRODUCT(INPUTS!C13,C10)</f>
        <v>865.05574482685552</v>
      </c>
      <c r="D28">
        <f>PRODUCT(INPUTS!C13,D10)</f>
        <v>1778.8970287160002</v>
      </c>
    </row>
    <row r="29" spans="1:4" x14ac:dyDescent="0.25">
      <c r="A29" t="s">
        <v>16</v>
      </c>
      <c r="C29">
        <f>PRODUCT(INPUTS!C13,C11)</f>
        <v>869.38102355098977</v>
      </c>
      <c r="D29">
        <f>PRODUCT(INPUTS!C13,D11)</f>
        <v>1787.7915138595802</v>
      </c>
    </row>
    <row r="30" spans="1:4" x14ac:dyDescent="0.25">
      <c r="A30" t="s">
        <v>17</v>
      </c>
      <c r="C30">
        <f>PRODUCT(INPUTS!C13,C12)</f>
        <v>873.72792866874477</v>
      </c>
      <c r="D30">
        <f>PRODUCT(INPUTS!C13,D12)</f>
        <v>1796.7304714288782</v>
      </c>
    </row>
    <row r="31" spans="1:4" x14ac:dyDescent="0.25">
      <c r="A31" t="s">
        <v>18</v>
      </c>
      <c r="C31">
        <f>PRODUCT(INPUTS!C13,C13)</f>
        <v>878.09656831208838</v>
      </c>
      <c r="D31">
        <f>PRODUCT(INPUTS!C13,D13)</f>
        <v>1805.7141237860226</v>
      </c>
    </row>
    <row r="32" spans="1:4" x14ac:dyDescent="0.25">
      <c r="A32" t="s">
        <v>19</v>
      </c>
      <c r="C32">
        <f>PRODUCT(INPUTS!C13,C14)</f>
        <v>882.48705115364885</v>
      </c>
      <c r="D32">
        <f>PRODUCT(INPUTS!C13,D14)</f>
        <v>1814.7426944049528</v>
      </c>
    </row>
    <row r="33" spans="1:5" x14ac:dyDescent="0.25">
      <c r="A33" t="s">
        <v>20</v>
      </c>
      <c r="C33">
        <f>PRODUCT(INPUTS!C13,C15)</f>
        <v>886.89948640941702</v>
      </c>
      <c r="D33">
        <f>PRODUCT(INPUTS!C13,D15)</f>
        <v>1823.8164078769776</v>
      </c>
    </row>
    <row r="34" spans="1:5" x14ac:dyDescent="0.25">
      <c r="A34" t="s">
        <v>21</v>
      </c>
      <c r="C34">
        <f>PRODUCT(INPUTS!C13,C16)</f>
        <v>891.33398384146403</v>
      </c>
      <c r="D34">
        <f>PRODUCT(INPUTS!C13,D16)</f>
        <v>1832.9354899163627</v>
      </c>
    </row>
    <row r="37" spans="1:5" x14ac:dyDescent="0.25">
      <c r="B37" s="10" t="s">
        <v>39</v>
      </c>
      <c r="C37" s="11"/>
      <c r="D37" s="11"/>
    </row>
    <row r="38" spans="1:5" x14ac:dyDescent="0.25">
      <c r="B38" t="s">
        <v>24</v>
      </c>
      <c r="C38">
        <v>2019</v>
      </c>
      <c r="D38" t="s">
        <v>38</v>
      </c>
      <c r="E38">
        <v>2020</v>
      </c>
    </row>
    <row r="39" spans="1:5" x14ac:dyDescent="0.25">
      <c r="A39" t="s">
        <v>25</v>
      </c>
    </row>
    <row r="40" spans="1:5" x14ac:dyDescent="0.25">
      <c r="A40" t="s">
        <v>26</v>
      </c>
      <c r="C40">
        <f>C6-C5</f>
        <v>843.75</v>
      </c>
      <c r="E40">
        <f t="shared" ref="E40:E50" si="0">D6-D5</f>
        <v>1735.0839838414686</v>
      </c>
    </row>
    <row r="41" spans="1:5" x14ac:dyDescent="0.25">
      <c r="A41" t="s">
        <v>27</v>
      </c>
      <c r="C41">
        <f t="shared" ref="C41:C50" si="1">C7-C6</f>
        <v>847.96875</v>
      </c>
      <c r="E41">
        <f t="shared" si="0"/>
        <v>1743.7594037606614</v>
      </c>
    </row>
    <row r="42" spans="1:5" x14ac:dyDescent="0.25">
      <c r="A42" t="s">
        <v>28</v>
      </c>
      <c r="C42">
        <f t="shared" si="1"/>
        <v>852.20859374999418</v>
      </c>
      <c r="E42">
        <f t="shared" si="0"/>
        <v>1752.4782007794711</v>
      </c>
    </row>
    <row r="43" spans="1:5" x14ac:dyDescent="0.25">
      <c r="A43" t="s">
        <v>29</v>
      </c>
      <c r="C43">
        <f>C9-C8</f>
        <v>856.46963671877165</v>
      </c>
      <c r="E43">
        <f t="shared" si="0"/>
        <v>1761.2405917833676</v>
      </c>
    </row>
    <row r="44" spans="1:5" x14ac:dyDescent="0.25">
      <c r="A44" t="s">
        <v>30</v>
      </c>
      <c r="C44">
        <f t="shared" si="1"/>
        <v>860.75198490233743</v>
      </c>
      <c r="E44">
        <f t="shared" si="0"/>
        <v>1770.0467947422876</v>
      </c>
    </row>
    <row r="45" spans="1:5" x14ac:dyDescent="0.25">
      <c r="A45" t="s">
        <v>31</v>
      </c>
      <c r="C45">
        <f t="shared" si="1"/>
        <v>865.05574482685188</v>
      </c>
      <c r="E45">
        <f t="shared" si="0"/>
        <v>1778.89702871599</v>
      </c>
    </row>
    <row r="46" spans="1:5" x14ac:dyDescent="0.25">
      <c r="A46" t="s">
        <v>32</v>
      </c>
      <c r="C46">
        <f t="shared" si="1"/>
        <v>869.38102355098817</v>
      </c>
      <c r="E46">
        <f t="shared" si="0"/>
        <v>1787.7915138595854</v>
      </c>
    </row>
    <row r="47" spans="1:5" x14ac:dyDescent="0.25">
      <c r="A47" t="s">
        <v>33</v>
      </c>
      <c r="C47">
        <f t="shared" si="1"/>
        <v>873.72792866872624</v>
      </c>
      <c r="E47">
        <f t="shared" si="0"/>
        <v>1796.7304714288912</v>
      </c>
    </row>
    <row r="48" spans="1:5" x14ac:dyDescent="0.25">
      <c r="A48" t="s">
        <v>34</v>
      </c>
      <c r="C48">
        <f t="shared" si="1"/>
        <v>878.09656831208849</v>
      </c>
      <c r="E48">
        <f t="shared" si="0"/>
        <v>1805.7141237860196</v>
      </c>
    </row>
    <row r="49" spans="1:5" x14ac:dyDescent="0.25">
      <c r="A49" t="s">
        <v>35</v>
      </c>
      <c r="C49">
        <f t="shared" si="1"/>
        <v>882.48705115364282</v>
      </c>
      <c r="E49">
        <f t="shared" si="0"/>
        <v>1814.7426944049657</v>
      </c>
    </row>
    <row r="50" spans="1:5" x14ac:dyDescent="0.25">
      <c r="A50" t="s">
        <v>36</v>
      </c>
      <c r="C50">
        <f t="shared" si="1"/>
        <v>886.89948640941293</v>
      </c>
      <c r="E50">
        <f t="shared" si="0"/>
        <v>1823.8164078770205</v>
      </c>
    </row>
    <row r="51" spans="1:5" x14ac:dyDescent="0.25">
      <c r="A51" t="s">
        <v>37</v>
      </c>
      <c r="D51">
        <f>D5-C16</f>
        <v>168749.99999999997</v>
      </c>
    </row>
    <row r="55" spans="1:5" x14ac:dyDescent="0.25">
      <c r="B55" s="10" t="s">
        <v>40</v>
      </c>
      <c r="C55" s="11"/>
      <c r="D55" s="11"/>
      <c r="E55" s="11"/>
    </row>
    <row r="56" spans="1:5" x14ac:dyDescent="0.25">
      <c r="B56" t="s">
        <v>24</v>
      </c>
      <c r="C56">
        <v>2019</v>
      </c>
      <c r="D56" t="s">
        <v>38</v>
      </c>
      <c r="E56">
        <v>2020</v>
      </c>
    </row>
    <row r="57" spans="1:5" x14ac:dyDescent="0.25">
      <c r="A57" t="s">
        <v>25</v>
      </c>
    </row>
    <row r="58" spans="1:5" x14ac:dyDescent="0.25">
      <c r="A58" t="s">
        <v>26</v>
      </c>
      <c r="C58">
        <f>C24-C23</f>
        <v>4.21875</v>
      </c>
      <c r="E58">
        <f>D24-D23</f>
        <v>8.6754199192073429</v>
      </c>
    </row>
    <row r="59" spans="1:5" x14ac:dyDescent="0.25">
      <c r="A59" t="s">
        <v>27</v>
      </c>
      <c r="C59">
        <f>C25-C24</f>
        <v>4.2398437499999773</v>
      </c>
      <c r="E59">
        <f t="shared" ref="E59:E68" si="2">D25-D24</f>
        <v>8.7187970188033432</v>
      </c>
    </row>
    <row r="60" spans="1:5" x14ac:dyDescent="0.25">
      <c r="A60" t="s">
        <v>28</v>
      </c>
      <c r="C60">
        <f t="shared" ref="C60:C68" si="3">C26-C25</f>
        <v>4.2610429687499618</v>
      </c>
      <c r="E60">
        <f t="shared" si="2"/>
        <v>8.7623910038971644</v>
      </c>
    </row>
    <row r="61" spans="1:5" x14ac:dyDescent="0.25">
      <c r="A61" t="s">
        <v>29</v>
      </c>
      <c r="C61">
        <f t="shared" si="3"/>
        <v>4.2823481835938537</v>
      </c>
      <c r="E61">
        <f t="shared" si="2"/>
        <v>8.806202958916856</v>
      </c>
    </row>
    <row r="62" spans="1:5" x14ac:dyDescent="0.25">
      <c r="A62" t="s">
        <v>30</v>
      </c>
      <c r="C62">
        <f t="shared" si="3"/>
        <v>4.3037599245117235</v>
      </c>
      <c r="E62">
        <f t="shared" si="2"/>
        <v>8.8502339737115108</v>
      </c>
    </row>
    <row r="63" spans="1:5" x14ac:dyDescent="0.25">
      <c r="A63" t="s">
        <v>31</v>
      </c>
      <c r="C63">
        <f t="shared" si="3"/>
        <v>4.3252787241342503</v>
      </c>
      <c r="E63">
        <f t="shared" si="2"/>
        <v>8.8944851435799137</v>
      </c>
    </row>
    <row r="64" spans="1:5" x14ac:dyDescent="0.25">
      <c r="A64" t="s">
        <v>32</v>
      </c>
      <c r="C64">
        <f t="shared" si="3"/>
        <v>4.346905117755</v>
      </c>
      <c r="E64">
        <f t="shared" si="2"/>
        <v>8.9389575692980543</v>
      </c>
    </row>
    <row r="65" spans="1:5" x14ac:dyDescent="0.25">
      <c r="A65" t="s">
        <v>33</v>
      </c>
      <c r="C65">
        <f t="shared" si="3"/>
        <v>4.368639643343613</v>
      </c>
      <c r="E65">
        <f t="shared" si="2"/>
        <v>8.9836523571443649</v>
      </c>
    </row>
    <row r="66" spans="1:5" x14ac:dyDescent="0.25">
      <c r="A66" t="s">
        <v>34</v>
      </c>
      <c r="C66">
        <f t="shared" si="3"/>
        <v>4.3904828415604698</v>
      </c>
      <c r="E66">
        <f t="shared" si="2"/>
        <v>9.0285706189301891</v>
      </c>
    </row>
    <row r="67" spans="1:5" x14ac:dyDescent="0.25">
      <c r="A67" t="s">
        <v>35</v>
      </c>
      <c r="C67">
        <f t="shared" si="3"/>
        <v>4.4124352557681732</v>
      </c>
      <c r="E67">
        <f t="shared" si="2"/>
        <v>9.0737134720247923</v>
      </c>
    </row>
    <row r="68" spans="1:5" x14ac:dyDescent="0.25">
      <c r="A68" t="s">
        <v>36</v>
      </c>
      <c r="C68">
        <f t="shared" si="3"/>
        <v>4.4344974320470101</v>
      </c>
      <c r="E68">
        <f t="shared" si="2"/>
        <v>9.1190820393851482</v>
      </c>
    </row>
    <row r="69" spans="1:5" x14ac:dyDescent="0.25">
      <c r="A69" t="s">
        <v>37</v>
      </c>
      <c r="D69">
        <f>D23-C34</f>
        <v>843.75</v>
      </c>
    </row>
  </sheetData>
  <mergeCells count="2">
    <mergeCell ref="B37:D37"/>
    <mergeCell ref="B55:E5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D18" sqref="D18"/>
    </sheetView>
  </sheetViews>
  <sheetFormatPr defaultRowHeight="15" x14ac:dyDescent="0.25"/>
  <cols>
    <col min="1" max="1" width="20.5703125" bestFit="1" customWidth="1"/>
    <col min="2" max="2" width="20" bestFit="1" customWidth="1"/>
    <col min="4" max="4" width="9.7109375" bestFit="1" customWidth="1"/>
  </cols>
  <sheetData>
    <row r="2" spans="1:11" x14ac:dyDescent="0.25">
      <c r="B2" s="10" t="s">
        <v>41</v>
      </c>
      <c r="C2" s="12"/>
      <c r="F2" s="6"/>
      <c r="G2" s="7"/>
      <c r="H2" s="7"/>
      <c r="I2" s="7"/>
      <c r="J2" s="7"/>
      <c r="K2" s="7"/>
    </row>
    <row r="4" spans="1:11" x14ac:dyDescent="0.25">
      <c r="B4" t="s">
        <v>24</v>
      </c>
      <c r="C4">
        <v>2019</v>
      </c>
      <c r="D4" t="s">
        <v>38</v>
      </c>
      <c r="E4">
        <v>2020</v>
      </c>
    </row>
    <row r="5" spans="1:11" x14ac:dyDescent="0.25">
      <c r="A5" t="s">
        <v>25</v>
      </c>
    </row>
    <row r="6" spans="1:11" x14ac:dyDescent="0.25">
      <c r="A6" t="s">
        <v>26</v>
      </c>
      <c r="C6">
        <f>SUM(CALCULATIONS!C40,CALCULATIONS!C58)</f>
        <v>847.96875</v>
      </c>
      <c r="E6">
        <f>SUM(CALCULATIONS!E40,CALCULATIONS!E58)</f>
        <v>1743.7594037606759</v>
      </c>
    </row>
    <row r="7" spans="1:11" x14ac:dyDescent="0.25">
      <c r="A7" t="s">
        <v>27</v>
      </c>
      <c r="C7">
        <f>SUM(CALCULATIONS!C41,CALCULATIONS!C59)</f>
        <v>852.20859374999998</v>
      </c>
      <c r="E7">
        <f>SUM(CALCULATIONS!E41,CALCULATIONS!E59)</f>
        <v>1752.4782007794647</v>
      </c>
    </row>
    <row r="8" spans="1:11" x14ac:dyDescent="0.25">
      <c r="A8" t="s">
        <v>28</v>
      </c>
      <c r="C8">
        <f>SUM(CALCULATIONS!C42,CALCULATIONS!C60)</f>
        <v>856.46963671874414</v>
      </c>
      <c r="E8">
        <f>SUM(CALCULATIONS!E42,CALCULATIONS!E60)</f>
        <v>1761.2405917833682</v>
      </c>
    </row>
    <row r="9" spans="1:11" x14ac:dyDescent="0.25">
      <c r="A9" t="s">
        <v>29</v>
      </c>
      <c r="C9">
        <f>SUM(CALCULATIONS!C43,CALCULATIONS!C61)</f>
        <v>860.75198490236551</v>
      </c>
      <c r="E9">
        <f>SUM(CALCULATIONS!E43,CALCULATIONS!E61)</f>
        <v>1770.0467947422844</v>
      </c>
    </row>
    <row r="10" spans="1:11" x14ac:dyDescent="0.25">
      <c r="A10" t="s">
        <v>30</v>
      </c>
      <c r="C10">
        <f>SUM(CALCULATIONS!C44,CALCULATIONS!C62)</f>
        <v>865.05574482684915</v>
      </c>
      <c r="E10">
        <f>SUM(CALCULATIONS!E44,CALCULATIONS!E62)</f>
        <v>1778.8970287159991</v>
      </c>
    </row>
    <row r="11" spans="1:11" x14ac:dyDescent="0.25">
      <c r="A11" t="s">
        <v>31</v>
      </c>
      <c r="C11">
        <f>SUM(CALCULATIONS!C45,CALCULATIONS!C63)</f>
        <v>869.38102355098613</v>
      </c>
      <c r="E11">
        <f>SUM(CALCULATIONS!E45,CALCULATIONS!E63)</f>
        <v>1787.7915138595699</v>
      </c>
    </row>
    <row r="12" spans="1:11" x14ac:dyDescent="0.25">
      <c r="A12" t="s">
        <v>32</v>
      </c>
      <c r="C12">
        <f>SUM(CALCULATIONS!C46,CALCULATIONS!C64)</f>
        <v>873.72792866874317</v>
      </c>
      <c r="E12">
        <f>SUM(CALCULATIONS!E46,CALCULATIONS!E64)</f>
        <v>1796.7304714288834</v>
      </c>
    </row>
    <row r="13" spans="1:11" x14ac:dyDescent="0.25">
      <c r="A13" t="s">
        <v>33</v>
      </c>
      <c r="C13">
        <f>SUM(CALCULATIONS!C47,CALCULATIONS!C65)</f>
        <v>878.09656831206985</v>
      </c>
      <c r="E13">
        <f>SUM(CALCULATIONS!E47,CALCULATIONS!E65)</f>
        <v>1805.7141237860355</v>
      </c>
    </row>
    <row r="14" spans="1:11" x14ac:dyDescent="0.25">
      <c r="A14" t="s">
        <v>34</v>
      </c>
      <c r="C14">
        <f>SUM(CALCULATIONS!C48,CALCULATIONS!C66)</f>
        <v>882.48705115364896</v>
      </c>
      <c r="E14">
        <f>SUM(CALCULATIONS!E48,CALCULATIONS!E66)</f>
        <v>1814.7426944049498</v>
      </c>
    </row>
    <row r="15" spans="1:11" x14ac:dyDescent="0.25">
      <c r="A15" t="s">
        <v>35</v>
      </c>
      <c r="C15">
        <f>SUM(CALCULATIONS!C49,CALCULATIONS!C67)</f>
        <v>886.899486409411</v>
      </c>
      <c r="E15">
        <f>SUM(CALCULATIONS!E49,CALCULATIONS!E67)</f>
        <v>1823.8164078769905</v>
      </c>
    </row>
    <row r="16" spans="1:11" x14ac:dyDescent="0.25">
      <c r="A16" t="s">
        <v>36</v>
      </c>
      <c r="C16">
        <f>SUM(CALCULATIONS!C50,CALCULATIONS!C68)</f>
        <v>891.33398384145994</v>
      </c>
      <c r="E16">
        <f>SUM(CALCULATIONS!E50,CALCULATIONS!E68)</f>
        <v>1832.9354899164057</v>
      </c>
    </row>
    <row r="17" spans="1:4" x14ac:dyDescent="0.25">
      <c r="A17" t="s">
        <v>37</v>
      </c>
      <c r="D17">
        <f>SUM(CALCULATIONS!D51,CALCULATIONS!D69)</f>
        <v>169593.74999999997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</vt:lpstr>
      <vt:lpstr>INPUTS</vt:lpstr>
      <vt:lpstr>CALCULATIONS</vt:lpstr>
      <vt:lpstr>OUTPUTS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Cherotich</dc:creator>
  <cp:lastModifiedBy>Windows User</cp:lastModifiedBy>
  <dcterms:created xsi:type="dcterms:W3CDTF">2020-11-17T16:07:05Z</dcterms:created>
  <dcterms:modified xsi:type="dcterms:W3CDTF">2020-11-18T12:11:47Z</dcterms:modified>
</cp:coreProperties>
</file>